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lab.'!$A$1:$I$42</definedName>
    <definedName name="_xlnm.Print_Titles" localSheetId="0">'vc lab.'!$7:$7</definedName>
  </definedNames>
  <calcPr fullCalcOnLoad="1"/>
</workbook>
</file>

<file path=xl/sharedStrings.xml><?xml version="1.0" encoding="utf-8"?>
<sst xmlns="http://schemas.openxmlformats.org/spreadsheetml/2006/main" count="78" uniqueCount="77">
  <si>
    <t>Nr. Crt.</t>
  </si>
  <si>
    <t>Denumire laborator</t>
  </si>
  <si>
    <t>Laborator Clinic dr. Berceanu SRL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</si>
  <si>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</si>
  <si>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</si>
  <si>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</si>
  <si>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</si>
  <si>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</si>
  <si>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</si>
  <si>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</si>
  <si>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</si>
  <si>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</si>
  <si>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</si>
  <si>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</si>
  <si>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</si>
  <si>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</si>
  <si>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</si>
  <si>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</si>
  <si>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</si>
  <si>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</si>
  <si>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</si>
  <si>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</si>
  <si>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</si>
  <si>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</si>
  <si>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</si>
  <si>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</si>
  <si>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</si>
  <si>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</si>
  <si>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</si>
  <si>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</si>
  <si>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</si>
  <si>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</si>
  <si>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</si>
  <si>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</si>
  <si>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</si>
  <si>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</si>
  <si>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</si>
  <si>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</si>
  <si>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</si>
  <si>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</si>
  <si>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</si>
  <si>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</si>
  <si>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</si>
  <si>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</si>
  <si>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</si>
  <si>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</si>
  <si>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</si>
  <si>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</si>
  <si>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</si>
  <si>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</si>
  <si>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</si>
  <si>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</si>
  <si>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</si>
  <si>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</si>
  <si>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</si>
  <si>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</si>
  <si>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</si>
  <si>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</si>
  <si>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</si>
  <si>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</si>
  <si>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</si>
  <si>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</si>
  <si>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</si>
  <si>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</si>
  <si>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</si>
  <si>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</si>
  <si>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</si>
  <si>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</si>
  <si>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</si>
  <si>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</si>
  <si>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</si>
  <si>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</si>
  <si>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</si>
  <si>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</si>
  <si>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</si>
  <si>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</si>
  <si>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 xml:space="preserve">TOTAL VALOARE CONTRACT FEBRUARIE 2021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</si>
</sst>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B10" sqref="B10"/>
    </sheetView>
  </sheetViews>
  <sheetFormatPr defaultColWidth="9.140625" defaultRowHeight="12.75"/>
  <cols>
    <col min="1" max="1" width="6.8515625" style="13" customWidth="1"/>
    <col min="2" max="2" width="62.7109375" style="14" customWidth="1"/>
    <col min="3" max="3" width="18.140625" style="13" customWidth="1"/>
    <col min="4" max="5" width="18.7109375" style="15" customWidth="1"/>
    <col min="6" max="6" width="19.00390625" style="15" customWidth="1"/>
    <col min="7" max="7" width="18.00390625" style="15" customWidth="1"/>
    <col min="8" max="8" width="18.8515625" style="15" customWidth="1"/>
    <col min="9" max="9" width="22.00390625" style="13" customWidth="1"/>
    <col min="10" max="10" width="14.8515625" style="15" customWidth="1"/>
    <col min="11" max="16384" width="9.140625" style="13" customWidth="1"/>
  </cols>
  <sheetData>
    <row r="1" ht="16.5" customHeight="1">
      <c r="C1" s="15"/>
    </row>
    <row r="2" spans="2:8" ht="18.75">
      <c r="B2" s="2" t="s">
        <v>74</v>
      </c>
      <c r="E2" s="2"/>
      <c r="F2" s="2"/>
      <c r="G2" s="2"/>
      <c r="H2" s="2"/>
    </row>
    <row r="3" spans="2:8" ht="18.75">
      <c r="B3" s="2" t="s">
        <v>75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9" ht="36.75" customHeight="1">
      <c r="C6" s="31" t="s">
        <v>36</v>
      </c>
      <c r="D6" s="32"/>
      <c r="E6" s="33" t="s">
        <v>37</v>
      </c>
      <c r="F6" s="34"/>
      <c r="G6" s="34"/>
      <c r="H6" s="35"/>
      <c r="I6" s="21"/>
    </row>
    <row r="7" spans="1:9" ht="114.75" customHeight="1">
      <c r="A7" s="4" t="s">
        <v>0</v>
      </c>
      <c r="B7" s="10" t="s">
        <v>1</v>
      </c>
      <c r="C7" s="5" t="s">
        <v>15</v>
      </c>
      <c r="D7" s="1" t="s">
        <v>35</v>
      </c>
      <c r="E7" s="5" t="s">
        <v>22</v>
      </c>
      <c r="F7" s="1" t="s">
        <v>23</v>
      </c>
      <c r="G7" s="5" t="s">
        <v>24</v>
      </c>
      <c r="H7" s="1" t="s">
        <v>25</v>
      </c>
      <c r="I7" s="22" t="s">
        <v>76</v>
      </c>
    </row>
    <row r="8" spans="1:11" ht="46.5" customHeight="1">
      <c r="A8" s="20" t="s">
        <v>46</v>
      </c>
      <c r="B8" s="27" t="s">
        <v>8</v>
      </c>
      <c r="C8" s="24">
        <v>639.37</v>
      </c>
      <c r="D8" s="25">
        <f aca="true" t="shared" si="0" ref="D8:D34">C8*$C$38</f>
        <v>18663.032786912998</v>
      </c>
      <c r="E8" s="25">
        <v>96</v>
      </c>
      <c r="F8" s="24">
        <f aca="true" t="shared" si="1" ref="F8:F34">E8*$F$39</f>
        <v>11097.704323699423</v>
      </c>
      <c r="G8" s="25">
        <v>391</v>
      </c>
      <c r="H8" s="25">
        <f aca="true" t="shared" si="2" ref="H8:H34">G8*$F$42</f>
        <v>8298.863685858318</v>
      </c>
      <c r="I8" s="28">
        <v>38059.6</v>
      </c>
      <c r="K8" s="15"/>
    </row>
    <row r="9" spans="1:11" ht="46.5" customHeight="1">
      <c r="A9" s="20" t="s">
        <v>49</v>
      </c>
      <c r="B9" s="27" t="s">
        <v>41</v>
      </c>
      <c r="C9" s="24">
        <v>1598.2</v>
      </c>
      <c r="D9" s="25">
        <f t="shared" si="0"/>
        <v>46651.01427975093</v>
      </c>
      <c r="E9" s="25">
        <v>123</v>
      </c>
      <c r="F9" s="24">
        <f t="shared" si="1"/>
        <v>14218.933664739885</v>
      </c>
      <c r="G9" s="25">
        <v>646</v>
      </c>
      <c r="H9" s="25">
        <f t="shared" si="2"/>
        <v>13711.16608967896</v>
      </c>
      <c r="I9" s="28">
        <v>74581.11</v>
      </c>
      <c r="K9" s="15"/>
    </row>
    <row r="10" spans="1:11" ht="46.5" customHeight="1">
      <c r="A10" s="20" t="s">
        <v>49</v>
      </c>
      <c r="B10" s="27" t="s">
        <v>42</v>
      </c>
      <c r="C10" s="24">
        <v>735</v>
      </c>
      <c r="D10" s="25">
        <f t="shared" si="0"/>
        <v>21454.44593643908</v>
      </c>
      <c r="E10" s="25">
        <f>126+2</f>
        <v>128</v>
      </c>
      <c r="F10" s="24">
        <f t="shared" si="1"/>
        <v>14796.939098265897</v>
      </c>
      <c r="G10" s="25">
        <v>702</v>
      </c>
      <c r="H10" s="25">
        <f t="shared" si="2"/>
        <v>14899.75014698859</v>
      </c>
      <c r="I10" s="28">
        <v>51151.14</v>
      </c>
      <c r="K10" s="15"/>
    </row>
    <row r="11" spans="1:11" ht="46.5" customHeight="1">
      <c r="A11" s="20" t="s">
        <v>60</v>
      </c>
      <c r="B11" s="27" t="s">
        <v>11</v>
      </c>
      <c r="C11" s="24">
        <f>1581.25-17.14-5.71</f>
        <v>1558.3999999999999</v>
      </c>
      <c r="D11" s="25">
        <f t="shared" si="0"/>
        <v>45489.26332972335</v>
      </c>
      <c r="E11" s="25">
        <v>123</v>
      </c>
      <c r="F11" s="24">
        <f t="shared" si="1"/>
        <v>14218.933664739885</v>
      </c>
      <c r="G11" s="25">
        <v>676</v>
      </c>
      <c r="H11" s="25">
        <f t="shared" si="2"/>
        <v>14347.907548951976</v>
      </c>
      <c r="I11" s="28">
        <v>74056.1</v>
      </c>
      <c r="K11" s="15"/>
    </row>
    <row r="12" spans="1:11" ht="46.5" customHeight="1">
      <c r="A12" s="20" t="s">
        <v>61</v>
      </c>
      <c r="B12" s="27" t="s">
        <v>16</v>
      </c>
      <c r="C12" s="24">
        <v>566.93</v>
      </c>
      <c r="D12" s="25">
        <f t="shared" si="0"/>
        <v>16548.529298973343</v>
      </c>
      <c r="E12" s="25">
        <v>128</v>
      </c>
      <c r="F12" s="24">
        <f t="shared" si="1"/>
        <v>14796.939098265897</v>
      </c>
      <c r="G12" s="25">
        <v>632</v>
      </c>
      <c r="H12" s="25">
        <f t="shared" si="2"/>
        <v>13414.020075351551</v>
      </c>
      <c r="I12" s="28">
        <v>44759.49</v>
      </c>
      <c r="K12" s="15"/>
    </row>
    <row r="13" spans="1:11" ht="46.5" customHeight="1">
      <c r="A13" s="20" t="s">
        <v>52</v>
      </c>
      <c r="B13" s="27" t="s">
        <v>17</v>
      </c>
      <c r="C13" s="24">
        <f>568.8+30</f>
        <v>598.8</v>
      </c>
      <c r="D13" s="25">
        <f t="shared" si="0"/>
        <v>17478.805750666284</v>
      </c>
      <c r="E13" s="25">
        <v>122</v>
      </c>
      <c r="F13" s="24">
        <f t="shared" si="1"/>
        <v>14103.332578034682</v>
      </c>
      <c r="G13" s="25">
        <v>1023</v>
      </c>
      <c r="H13" s="25">
        <f t="shared" si="2"/>
        <v>21712.88376120987</v>
      </c>
      <c r="I13" s="28">
        <v>53295.02</v>
      </c>
      <c r="K13" s="15"/>
    </row>
    <row r="14" spans="1:11" ht="46.5" customHeight="1">
      <c r="A14" s="20" t="s">
        <v>47</v>
      </c>
      <c r="B14" s="27" t="s">
        <v>27</v>
      </c>
      <c r="C14" s="24">
        <v>643</v>
      </c>
      <c r="D14" s="25">
        <f t="shared" si="0"/>
        <v>18768.991479088883</v>
      </c>
      <c r="E14" s="25">
        <v>146</v>
      </c>
      <c r="F14" s="24">
        <f t="shared" si="1"/>
        <v>16877.758658959538</v>
      </c>
      <c r="G14" s="25">
        <v>912</v>
      </c>
      <c r="H14" s="25">
        <f t="shared" si="2"/>
        <v>19356.940361899706</v>
      </c>
      <c r="I14" s="28">
        <v>55003.69</v>
      </c>
      <c r="K14" s="15"/>
    </row>
    <row r="15" spans="1:11" ht="46.5" customHeight="1">
      <c r="A15" s="20" t="s">
        <v>50</v>
      </c>
      <c r="B15" s="27" t="s">
        <v>12</v>
      </c>
      <c r="C15" s="24">
        <v>1478.73</v>
      </c>
      <c r="D15" s="25">
        <f t="shared" si="0"/>
        <v>43163.7181491028</v>
      </c>
      <c r="E15" s="25">
        <v>155</v>
      </c>
      <c r="F15" s="24">
        <f t="shared" si="1"/>
        <v>17918.16843930636</v>
      </c>
      <c r="G15" s="25">
        <v>944</v>
      </c>
      <c r="H15" s="25">
        <f t="shared" si="2"/>
        <v>20036.131251790925</v>
      </c>
      <c r="I15" s="28">
        <v>81118.02</v>
      </c>
      <c r="K15" s="15"/>
    </row>
    <row r="16" spans="1:11" ht="46.5" customHeight="1">
      <c r="A16" s="20" t="s">
        <v>62</v>
      </c>
      <c r="B16" s="27" t="s">
        <v>5</v>
      </c>
      <c r="C16" s="24">
        <v>695.31</v>
      </c>
      <c r="D16" s="25">
        <f t="shared" si="0"/>
        <v>20295.905855871366</v>
      </c>
      <c r="E16" s="25">
        <v>125</v>
      </c>
      <c r="F16" s="24">
        <f t="shared" si="1"/>
        <v>14450.13583815029</v>
      </c>
      <c r="G16" s="25">
        <v>645</v>
      </c>
      <c r="H16" s="25">
        <f t="shared" si="2"/>
        <v>13689.941374369859</v>
      </c>
      <c r="I16" s="28">
        <v>48435.98</v>
      </c>
      <c r="K16" s="15"/>
    </row>
    <row r="17" spans="1:11" ht="46.5" customHeight="1">
      <c r="A17" s="20" t="s">
        <v>63</v>
      </c>
      <c r="B17" s="27" t="s">
        <v>9</v>
      </c>
      <c r="C17" s="24">
        <f>918.2-24</f>
        <v>894.2</v>
      </c>
      <c r="D17" s="25">
        <f t="shared" si="0"/>
        <v>26101.449736549424</v>
      </c>
      <c r="E17" s="25">
        <v>143</v>
      </c>
      <c r="F17" s="24">
        <f t="shared" si="1"/>
        <v>16530.955398843933</v>
      </c>
      <c r="G17" s="25">
        <v>636</v>
      </c>
      <c r="H17" s="25">
        <f t="shared" si="2"/>
        <v>13498.918936587954</v>
      </c>
      <c r="I17" s="28">
        <v>56131.32</v>
      </c>
      <c r="K17" s="15"/>
    </row>
    <row r="18" spans="1:11" ht="46.5" customHeight="1">
      <c r="A18" s="20" t="s">
        <v>64</v>
      </c>
      <c r="B18" s="27" t="s">
        <v>6</v>
      </c>
      <c r="C18" s="24">
        <v>2486.77</v>
      </c>
      <c r="D18" s="25">
        <f t="shared" si="0"/>
        <v>72588.12587939946</v>
      </c>
      <c r="E18" s="25">
        <v>161</v>
      </c>
      <c r="F18" s="24">
        <f t="shared" si="1"/>
        <v>18611.774959537575</v>
      </c>
      <c r="G18" s="25">
        <v>1066</v>
      </c>
      <c r="H18" s="25">
        <f t="shared" si="2"/>
        <v>22625.546519501193</v>
      </c>
      <c r="I18" s="28">
        <v>113825.45</v>
      </c>
      <c r="K18" s="15"/>
    </row>
    <row r="19" spans="1:11" ht="46.5" customHeight="1">
      <c r="A19" s="20" t="s">
        <v>53</v>
      </c>
      <c r="B19" s="27" t="s">
        <v>59</v>
      </c>
      <c r="C19" s="24">
        <v>713.06</v>
      </c>
      <c r="D19" s="25">
        <f t="shared" si="0"/>
        <v>20814.02342780578</v>
      </c>
      <c r="E19" s="25">
        <v>94</v>
      </c>
      <c r="F19" s="24">
        <f t="shared" si="1"/>
        <v>10866.502150289018</v>
      </c>
      <c r="G19" s="25">
        <v>409</v>
      </c>
      <c r="H19" s="25">
        <f t="shared" si="2"/>
        <v>8680.908561422128</v>
      </c>
      <c r="I19" s="28">
        <v>40361.43</v>
      </c>
      <c r="K19" s="15"/>
    </row>
    <row r="20" spans="1:11" ht="46.5" customHeight="1">
      <c r="A20" s="20" t="s">
        <v>65</v>
      </c>
      <c r="B20" s="36" t="s">
        <v>4</v>
      </c>
      <c r="C20" s="24">
        <v>484.2</v>
      </c>
      <c r="D20" s="25">
        <f t="shared" si="0"/>
        <v>14133.66356792354</v>
      </c>
      <c r="E20" s="25">
        <v>65</v>
      </c>
      <c r="F20" s="24">
        <f t="shared" si="1"/>
        <v>7514.070635838151</v>
      </c>
      <c r="G20" s="25">
        <v>359</v>
      </c>
      <c r="H20" s="25">
        <f t="shared" si="2"/>
        <v>7619.6727959671</v>
      </c>
      <c r="I20" s="28">
        <v>29267.41</v>
      </c>
      <c r="K20" s="15"/>
    </row>
    <row r="21" spans="1:11" ht="46.5" customHeight="1">
      <c r="A21" s="20" t="s">
        <v>48</v>
      </c>
      <c r="B21" s="27" t="s">
        <v>13</v>
      </c>
      <c r="C21" s="24">
        <v>1214.11</v>
      </c>
      <c r="D21" s="25">
        <f t="shared" si="0"/>
        <v>35439.53381753748</v>
      </c>
      <c r="E21" s="25">
        <v>160</v>
      </c>
      <c r="F21" s="24">
        <f t="shared" si="1"/>
        <v>18496.173872832373</v>
      </c>
      <c r="G21" s="25">
        <v>661</v>
      </c>
      <c r="H21" s="25">
        <f t="shared" si="2"/>
        <v>14029.536819315468</v>
      </c>
      <c r="I21" s="28">
        <v>67965.24</v>
      </c>
      <c r="K21" s="15"/>
    </row>
    <row r="22" spans="1:11" ht="46.5" customHeight="1">
      <c r="A22" s="20" t="s">
        <v>66</v>
      </c>
      <c r="B22" s="27" t="s">
        <v>20</v>
      </c>
      <c r="C22" s="24">
        <v>790.46</v>
      </c>
      <c r="D22" s="25">
        <f t="shared" si="0"/>
        <v>23073.30793866345</v>
      </c>
      <c r="E22" s="25">
        <v>159</v>
      </c>
      <c r="F22" s="24">
        <f t="shared" si="1"/>
        <v>18380.57278612717</v>
      </c>
      <c r="G22" s="25">
        <v>954</v>
      </c>
      <c r="H22" s="25">
        <f t="shared" si="2"/>
        <v>20248.378404881933</v>
      </c>
      <c r="I22" s="28">
        <v>61702.26</v>
      </c>
      <c r="K22" s="15"/>
    </row>
    <row r="23" spans="1:11" ht="46.5" customHeight="1">
      <c r="A23" s="20" t="s">
        <v>67</v>
      </c>
      <c r="B23" s="27" t="s">
        <v>10</v>
      </c>
      <c r="C23" s="24">
        <f>976.79-38.4</f>
        <v>938.39</v>
      </c>
      <c r="D23" s="25">
        <f t="shared" si="0"/>
        <v>27391.34356774839</v>
      </c>
      <c r="E23" s="25">
        <v>152</v>
      </c>
      <c r="F23" s="24">
        <f t="shared" si="1"/>
        <v>17571.365179190754</v>
      </c>
      <c r="G23" s="25">
        <v>964</v>
      </c>
      <c r="H23" s="25">
        <f t="shared" si="2"/>
        <v>20460.625557972937</v>
      </c>
      <c r="I23" s="28">
        <v>65423.33</v>
      </c>
      <c r="K23" s="15"/>
    </row>
    <row r="24" spans="1:11" ht="46.5" customHeight="1">
      <c r="A24" s="20" t="s">
        <v>55</v>
      </c>
      <c r="B24" s="27" t="s">
        <v>18</v>
      </c>
      <c r="C24" s="24">
        <f>670.79-12.29</f>
        <v>658.5</v>
      </c>
      <c r="D24" s="25">
        <f t="shared" si="0"/>
        <v>19221.432175707665</v>
      </c>
      <c r="E24" s="25">
        <v>152</v>
      </c>
      <c r="F24" s="24">
        <f t="shared" si="1"/>
        <v>17571.365179190754</v>
      </c>
      <c r="G24" s="25">
        <v>955</v>
      </c>
      <c r="H24" s="25">
        <f t="shared" si="2"/>
        <v>20269.60312019103</v>
      </c>
      <c r="I24" s="28">
        <v>57062.4</v>
      </c>
      <c r="K24" s="15"/>
    </row>
    <row r="25" spans="1:11" ht="46.5" customHeight="1">
      <c r="A25" s="20" t="s">
        <v>58</v>
      </c>
      <c r="B25" s="27" t="s">
        <v>14</v>
      </c>
      <c r="C25" s="24">
        <f>797+20</f>
        <v>817</v>
      </c>
      <c r="D25" s="25">
        <f t="shared" si="0"/>
        <v>23848.003170164255</v>
      </c>
      <c r="E25" s="25">
        <f>141-1</f>
        <v>140</v>
      </c>
      <c r="F25" s="24">
        <f t="shared" si="1"/>
        <v>16184.152138728325</v>
      </c>
      <c r="G25" s="25">
        <v>820</v>
      </c>
      <c r="H25" s="25">
        <f t="shared" si="2"/>
        <v>17404.266553462458</v>
      </c>
      <c r="I25" s="28">
        <v>57436.42</v>
      </c>
      <c r="K25" s="15"/>
    </row>
    <row r="26" spans="1:11" ht="46.5" customHeight="1">
      <c r="A26" s="20" t="s">
        <v>68</v>
      </c>
      <c r="B26" s="27" t="s">
        <v>2</v>
      </c>
      <c r="C26" s="24">
        <f>910.51-8-12.86</f>
        <v>889.65</v>
      </c>
      <c r="D26" s="25">
        <f t="shared" si="0"/>
        <v>25968.636499800035</v>
      </c>
      <c r="E26" s="25">
        <v>154</v>
      </c>
      <c r="F26" s="24">
        <f t="shared" si="1"/>
        <v>17802.567352601156</v>
      </c>
      <c r="G26" s="25">
        <v>661</v>
      </c>
      <c r="H26" s="25">
        <f t="shared" si="2"/>
        <v>14029.536819315468</v>
      </c>
      <c r="I26" s="28">
        <v>57800.74</v>
      </c>
      <c r="K26" s="15"/>
    </row>
    <row r="27" spans="1:11" ht="46.5" customHeight="1">
      <c r="A27" s="20" t="s">
        <v>69</v>
      </c>
      <c r="B27" s="27" t="s">
        <v>7</v>
      </c>
      <c r="C27" s="24">
        <v>574.4</v>
      </c>
      <c r="D27" s="25">
        <f t="shared" si="0"/>
        <v>16766.576525021235</v>
      </c>
      <c r="E27" s="25">
        <v>85</v>
      </c>
      <c r="F27" s="24">
        <f t="shared" si="1"/>
        <v>9826.092369942196</v>
      </c>
      <c r="G27" s="25">
        <v>354</v>
      </c>
      <c r="H27" s="25">
        <f t="shared" si="2"/>
        <v>7513.549219421597</v>
      </c>
      <c r="I27" s="28">
        <v>34106.22</v>
      </c>
      <c r="K27" s="15"/>
    </row>
    <row r="28" spans="1:11" ht="46.5" customHeight="1">
      <c r="A28" s="20" t="s">
        <v>70</v>
      </c>
      <c r="B28" s="27" t="s">
        <v>19</v>
      </c>
      <c r="C28" s="24">
        <v>1401.29</v>
      </c>
      <c r="D28" s="25">
        <f t="shared" si="0"/>
        <v>40903.266049350634</v>
      </c>
      <c r="E28" s="25">
        <v>120</v>
      </c>
      <c r="F28" s="24">
        <f t="shared" si="1"/>
        <v>13872.130404624279</v>
      </c>
      <c r="G28" s="25">
        <v>673</v>
      </c>
      <c r="H28" s="25">
        <f t="shared" si="2"/>
        <v>14284.233403024675</v>
      </c>
      <c r="I28" s="28">
        <v>69059.63</v>
      </c>
      <c r="K28" s="15"/>
    </row>
    <row r="29" spans="1:11" ht="46.5" customHeight="1">
      <c r="A29" s="20" t="s">
        <v>71</v>
      </c>
      <c r="B29" s="27" t="s">
        <v>43</v>
      </c>
      <c r="C29" s="24">
        <f>2543.5-8</f>
        <v>2535.5</v>
      </c>
      <c r="D29" s="25">
        <f t="shared" si="0"/>
        <v>74010.5410501242</v>
      </c>
      <c r="E29" s="25">
        <v>160</v>
      </c>
      <c r="F29" s="24">
        <f t="shared" si="1"/>
        <v>18496.173872832373</v>
      </c>
      <c r="G29" s="25">
        <v>1261</v>
      </c>
      <c r="H29" s="25">
        <f t="shared" si="2"/>
        <v>26764.366004775802</v>
      </c>
      <c r="I29" s="28">
        <v>119271.08</v>
      </c>
      <c r="K29" s="15"/>
    </row>
    <row r="30" spans="1:11" ht="46.5" customHeight="1">
      <c r="A30" s="20" t="s">
        <v>54</v>
      </c>
      <c r="B30" s="27" t="s">
        <v>45</v>
      </c>
      <c r="C30" s="24">
        <v>614.25</v>
      </c>
      <c r="D30" s="25">
        <f t="shared" si="0"/>
        <v>17929.786961166945</v>
      </c>
      <c r="E30" s="25">
        <v>78</v>
      </c>
      <c r="F30" s="24">
        <f t="shared" si="1"/>
        <v>9016.88476300578</v>
      </c>
      <c r="G30" s="25">
        <v>420</v>
      </c>
      <c r="H30" s="25">
        <f t="shared" si="2"/>
        <v>8914.380429822233</v>
      </c>
      <c r="I30" s="28">
        <v>35861.05</v>
      </c>
      <c r="K30" s="15"/>
    </row>
    <row r="31" spans="1:11" ht="46.5" customHeight="1">
      <c r="A31" s="20" t="s">
        <v>72</v>
      </c>
      <c r="B31" s="27" t="s">
        <v>44</v>
      </c>
      <c r="C31" s="24">
        <f>1702.36-36</f>
        <v>1666.36</v>
      </c>
      <c r="D31" s="25">
        <f t="shared" si="0"/>
        <v>48640.585755979075</v>
      </c>
      <c r="E31" s="25">
        <v>181</v>
      </c>
      <c r="F31" s="24">
        <f t="shared" si="1"/>
        <v>20923.79669364162</v>
      </c>
      <c r="G31" s="25">
        <v>788</v>
      </c>
      <c r="H31" s="25">
        <f t="shared" si="2"/>
        <v>16725.07566357124</v>
      </c>
      <c r="I31" s="28">
        <v>86289.46</v>
      </c>
      <c r="K31" s="15"/>
    </row>
    <row r="32" spans="1:11" ht="46.5" customHeight="1">
      <c r="A32" s="20" t="s">
        <v>73</v>
      </c>
      <c r="B32" s="27" t="s">
        <v>21</v>
      </c>
      <c r="C32" s="24">
        <v>1164.64</v>
      </c>
      <c r="D32" s="25">
        <f t="shared" si="0"/>
        <v>33995.518252264505</v>
      </c>
      <c r="E32" s="25">
        <v>110</v>
      </c>
      <c r="F32" s="24">
        <f t="shared" si="1"/>
        <v>12716.119537572255</v>
      </c>
      <c r="G32" s="25">
        <v>472</v>
      </c>
      <c r="H32" s="25">
        <f t="shared" si="2"/>
        <v>10018.065625895462</v>
      </c>
      <c r="I32" s="28">
        <v>56729.7</v>
      </c>
      <c r="K32" s="15"/>
    </row>
    <row r="33" spans="1:11" ht="46.5" customHeight="1">
      <c r="A33" s="20" t="s">
        <v>51</v>
      </c>
      <c r="B33" s="27" t="s">
        <v>26</v>
      </c>
      <c r="C33" s="24">
        <f>600.6</f>
        <v>600.6</v>
      </c>
      <c r="D33" s="25">
        <f t="shared" si="0"/>
        <v>17531.347250918792</v>
      </c>
      <c r="E33" s="25">
        <f>80+27</f>
        <v>107</v>
      </c>
      <c r="F33" s="24">
        <f t="shared" si="1"/>
        <v>12369.316277456648</v>
      </c>
      <c r="G33" s="25">
        <v>635</v>
      </c>
      <c r="H33" s="25">
        <f t="shared" si="2"/>
        <v>13477.694221278853</v>
      </c>
      <c r="I33" s="28">
        <v>43378.36</v>
      </c>
      <c r="K33" s="15"/>
    </row>
    <row r="34" spans="1:11" ht="46.5" customHeight="1">
      <c r="A34" s="20" t="s">
        <v>56</v>
      </c>
      <c r="B34" s="27" t="s">
        <v>57</v>
      </c>
      <c r="C34" s="24">
        <v>448.4</v>
      </c>
      <c r="D34" s="25">
        <f t="shared" si="0"/>
        <v>13088.671507345964</v>
      </c>
      <c r="E34" s="25">
        <v>93</v>
      </c>
      <c r="F34" s="24">
        <f t="shared" si="1"/>
        <v>10750.901063583815</v>
      </c>
      <c r="G34" s="25">
        <v>186</v>
      </c>
      <c r="H34" s="25">
        <f t="shared" si="2"/>
        <v>3947.7970474927033</v>
      </c>
      <c r="I34" s="28">
        <v>27787.39</v>
      </c>
      <c r="K34" s="15"/>
    </row>
    <row r="35" spans="1:9" ht="37.5" customHeight="1">
      <c r="A35" s="6"/>
      <c r="B35" s="26" t="s">
        <v>3</v>
      </c>
      <c r="C35" s="7">
        <f>SUM(C8:C34)</f>
        <v>27405.520000000004</v>
      </c>
      <c r="D35" s="7">
        <f aca="true" t="shared" si="3" ref="D35:I35">SUM(D8:D34)</f>
        <v>799959.5199999998</v>
      </c>
      <c r="E35" s="7">
        <f t="shared" si="3"/>
        <v>3460</v>
      </c>
      <c r="F35" s="7">
        <f t="shared" si="3"/>
        <v>399979.76</v>
      </c>
      <c r="G35" s="7">
        <f t="shared" si="3"/>
        <v>18845</v>
      </c>
      <c r="H35" s="7">
        <f t="shared" si="3"/>
        <v>399979.75999999995</v>
      </c>
      <c r="I35" s="7">
        <f t="shared" si="3"/>
        <v>1599919.04</v>
      </c>
    </row>
    <row r="36" spans="1:9" ht="48" customHeight="1">
      <c r="A36" s="8"/>
      <c r="B36" s="17" t="s">
        <v>28</v>
      </c>
      <c r="C36" s="7">
        <f>C35</f>
        <v>27405.520000000004</v>
      </c>
      <c r="D36" s="16"/>
      <c r="E36" s="18" t="s">
        <v>30</v>
      </c>
      <c r="F36" s="7">
        <f>0.5*1599919.04</f>
        <v>799959.52</v>
      </c>
      <c r="G36" s="16"/>
      <c r="H36" s="16"/>
      <c r="I36" s="16"/>
    </row>
    <row r="37" spans="1:9" ht="40.5" customHeight="1">
      <c r="A37" s="8"/>
      <c r="B37" s="17" t="s">
        <v>38</v>
      </c>
      <c r="C37" s="7">
        <f>0.5*1599919.04</f>
        <v>799959.52</v>
      </c>
      <c r="D37" s="16"/>
      <c r="E37" s="29" t="s">
        <v>31</v>
      </c>
      <c r="F37" s="7">
        <f>0.5*F36</f>
        <v>399979.76</v>
      </c>
      <c r="G37" s="16"/>
      <c r="H37" s="16"/>
      <c r="I37" s="16"/>
    </row>
    <row r="38" spans="1:9" ht="50.25" customHeight="1">
      <c r="A38" s="8"/>
      <c r="B38" s="17" t="s">
        <v>29</v>
      </c>
      <c r="C38" s="7">
        <f>C37/C36</f>
        <v>29.18972236250215</v>
      </c>
      <c r="D38" s="16"/>
      <c r="E38" s="29" t="s">
        <v>39</v>
      </c>
      <c r="F38" s="7">
        <f>E35</f>
        <v>3460</v>
      </c>
      <c r="G38" s="16"/>
      <c r="H38" s="16"/>
      <c r="I38" s="16"/>
    </row>
    <row r="39" spans="1:9" ht="47.25" customHeight="1">
      <c r="A39" s="8"/>
      <c r="B39" s="11"/>
      <c r="C39" s="16"/>
      <c r="D39" s="16"/>
      <c r="E39" s="29" t="s">
        <v>32</v>
      </c>
      <c r="F39" s="7">
        <f>F37/F38</f>
        <v>115.60108670520232</v>
      </c>
      <c r="G39" s="16"/>
      <c r="H39" s="16"/>
      <c r="I39" s="16"/>
    </row>
    <row r="40" spans="1:9" ht="54.75" customHeight="1">
      <c r="A40" s="8"/>
      <c r="B40" s="11"/>
      <c r="C40" s="16"/>
      <c r="D40" s="16"/>
      <c r="E40" s="29" t="s">
        <v>33</v>
      </c>
      <c r="F40" s="7">
        <f>F36-F37</f>
        <v>399979.76</v>
      </c>
      <c r="G40" s="16"/>
      <c r="H40" s="16"/>
      <c r="I40" s="16"/>
    </row>
    <row r="41" spans="1:9" ht="73.5" customHeight="1">
      <c r="A41" s="8"/>
      <c r="B41" s="11"/>
      <c r="C41" s="16"/>
      <c r="D41" s="16"/>
      <c r="E41" s="30" t="s">
        <v>40</v>
      </c>
      <c r="F41" s="7">
        <f>G35</f>
        <v>18845</v>
      </c>
      <c r="G41" s="16"/>
      <c r="H41" s="16"/>
      <c r="I41" s="16"/>
    </row>
    <row r="42" spans="1:9" ht="64.5" customHeight="1">
      <c r="A42" s="8"/>
      <c r="B42" s="11"/>
      <c r="C42" s="19"/>
      <c r="D42" s="16"/>
      <c r="E42" s="29" t="s">
        <v>34</v>
      </c>
      <c r="F42" s="7">
        <f>F40/F41</f>
        <v>21.224715309100556</v>
      </c>
      <c r="G42" s="16"/>
      <c r="H42" s="16"/>
      <c r="I42" s="16"/>
    </row>
    <row r="43" spans="2:5" ht="18.75">
      <c r="B43" s="12"/>
      <c r="C43" s="9"/>
      <c r="D43" s="13"/>
      <c r="E43" s="9"/>
    </row>
    <row r="44" spans="2:5" ht="18.75">
      <c r="B44" s="12"/>
      <c r="C44" s="9"/>
      <c r="D44" s="13"/>
      <c r="E44" s="9"/>
    </row>
    <row r="45" spans="2:5" ht="18.75">
      <c r="B45" s="12"/>
      <c r="C45" s="9"/>
      <c r="D45" s="13"/>
      <c r="E45" s="9"/>
    </row>
    <row r="46" spans="2:5" ht="18.75">
      <c r="B46" s="12"/>
      <c r="D46" s="9"/>
      <c r="E46" s="9"/>
    </row>
    <row r="47" spans="2:5" ht="18.75">
      <c r="B47" s="13"/>
      <c r="D47" s="9"/>
      <c r="E47" s="9"/>
    </row>
    <row r="53" ht="12.75">
      <c r="I53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2021-01-04T08:43:13Z</cp:lastPrinted>
  <dcterms:created xsi:type="dcterms:W3CDTF">2004-01-09T07:03:24Z</dcterms:created>
  <dcterms:modified xsi:type="dcterms:W3CDTF">2021-02-01T14:13:44Z</dcterms:modified>
  <cp:category/>
  <cp:version/>
  <cp:contentType/>
  <cp:contentStatus/>
</cp:coreProperties>
</file>